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575" windowHeight="145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3" i="1"/>
  <c r="F26"/>
  <c r="F25"/>
  <c r="F19"/>
  <c r="F18"/>
  <c r="F21" s="1"/>
  <c r="F13"/>
  <c r="F7"/>
  <c r="F8" s="1"/>
  <c r="D33"/>
  <c r="D26"/>
  <c r="D25"/>
  <c r="D19"/>
  <c r="D18"/>
  <c r="D20" s="1"/>
  <c r="D13"/>
  <c r="D7" s="1"/>
  <c r="D8" s="1"/>
  <c r="F29" l="1"/>
  <c r="F20"/>
  <c r="F28" s="1"/>
  <c r="F32" s="1"/>
  <c r="F34" s="1"/>
  <c r="D28"/>
  <c r="D21"/>
  <c r="D29" s="1"/>
  <c r="D32" l="1"/>
  <c r="D34" s="1"/>
</calcChain>
</file>

<file path=xl/sharedStrings.xml><?xml version="1.0" encoding="utf-8"?>
<sst xmlns="http://schemas.openxmlformats.org/spreadsheetml/2006/main" count="62" uniqueCount="46">
  <si>
    <t>W=CD x kA x (2gh)^.5</t>
  </si>
  <si>
    <t>W = rate of flooding</t>
  </si>
  <si>
    <t>W</t>
  </si>
  <si>
    <t>lbs/sec</t>
  </si>
  <si>
    <t>l/min</t>
  </si>
  <si>
    <t>Coefficient of Discharge</t>
  </si>
  <si>
    <t>CD</t>
  </si>
  <si>
    <t>Weight of sea water</t>
  </si>
  <si>
    <t>k</t>
  </si>
  <si>
    <t>lbs/cu ft</t>
  </si>
  <si>
    <t>Diameter of valve</t>
  </si>
  <si>
    <t>ins</t>
  </si>
  <si>
    <t>Number of valves</t>
  </si>
  <si>
    <t>Area of hole</t>
  </si>
  <si>
    <t>A</t>
  </si>
  <si>
    <t>ft^2</t>
  </si>
  <si>
    <t>gravity Acc</t>
  </si>
  <si>
    <t>g</t>
  </si>
  <si>
    <t>ft/sec^2</t>
  </si>
  <si>
    <t>Escape chamber diameter</t>
  </si>
  <si>
    <t>ft</t>
  </si>
  <si>
    <t>Escape chamber height</t>
  </si>
  <si>
    <t>Escape Chamber volume</t>
  </si>
  <si>
    <t>V</t>
  </si>
  <si>
    <t>ft^3</t>
  </si>
  <si>
    <t>Bubble line height as percentage of chamber height is approx .</t>
  </si>
  <si>
    <t>Weight of water required to reach bubble line</t>
  </si>
  <si>
    <t>lbs</t>
  </si>
  <si>
    <t>Weight of water required to reach escape level</t>
  </si>
  <si>
    <t>kgs</t>
  </si>
  <si>
    <t>bar g</t>
  </si>
  <si>
    <t>Depth</t>
  </si>
  <si>
    <t>meters</t>
  </si>
  <si>
    <t>Pressure at depth</t>
  </si>
  <si>
    <t>h</t>
  </si>
  <si>
    <t>time for filling chamber to bubble line</t>
  </si>
  <si>
    <t>secs</t>
  </si>
  <si>
    <t>time for filling chamber to escape</t>
  </si>
  <si>
    <t>Time to open hatch and escape for total persons in chamber</t>
  </si>
  <si>
    <t>Bottom time added to escape time for decompression calc</t>
  </si>
  <si>
    <t>Time to ascend to decompression stop level at 10 mtrs</t>
  </si>
  <si>
    <t>Total time for assessing bends potential</t>
  </si>
  <si>
    <t>Minutes</t>
  </si>
  <si>
    <t>Air pressure of module raised to ( 1 bar is safe limit )</t>
  </si>
  <si>
    <t>input</t>
  </si>
  <si>
    <t xml:space="preserve">Escape Times   Flood Valve Sizing.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</si>
</sst>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1" fontId="0" fillId="0" borderId="0" xfId="0" applyNumberFormat="1"/>
    <xf numFmtId="2" fontId="2" fillId="0" borderId="1" xfId="0" applyNumberFormat="1" applyFont="1" applyBorder="1"/>
    <xf numFmtId="2" fontId="0" fillId="0" borderId="2" xfId="0" applyNumberFormat="1" applyBorder="1"/>
    <xf numFmtId="2" fontId="0" fillId="0" borderId="3" xfId="0" applyNumberFormat="1" applyBorder="1"/>
    <xf numFmtId="2" fontId="0" fillId="0" borderId="4" xfId="0" applyNumberFormat="1" applyBorder="1"/>
    <xf numFmtId="2" fontId="0" fillId="0" borderId="0" xfId="0" applyNumberFormat="1" applyBorder="1"/>
    <xf numFmtId="2" fontId="0" fillId="0" borderId="5" xfId="0" applyNumberFormat="1" applyBorder="1"/>
    <xf numFmtId="2" fontId="0" fillId="2" borderId="0" xfId="0" applyNumberFormat="1" applyFill="1" applyBorder="1"/>
    <xf numFmtId="1" fontId="0" fillId="2" borderId="0" xfId="0" applyNumberFormat="1" applyFill="1" applyBorder="1"/>
    <xf numFmtId="9" fontId="0" fillId="0" borderId="0" xfId="1" applyFont="1" applyBorder="1"/>
    <xf numFmtId="164" fontId="0" fillId="3" borderId="0" xfId="0" applyNumberFormat="1" applyFill="1" applyBorder="1"/>
    <xf numFmtId="164" fontId="0" fillId="0" borderId="0" xfId="0" applyNumberFormat="1" applyBorder="1"/>
    <xf numFmtId="164" fontId="0" fillId="2" borderId="0" xfId="0" applyNumberFormat="1" applyFill="1" applyBorder="1"/>
    <xf numFmtId="2" fontId="0" fillId="0" borderId="4" xfId="0" applyNumberFormat="1" applyFill="1" applyBorder="1"/>
    <xf numFmtId="164" fontId="0" fillId="0" borderId="0" xfId="0" applyNumberFormat="1"/>
    <xf numFmtId="164" fontId="0" fillId="4" borderId="0" xfId="0" applyNumberFormat="1" applyFill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36"/>
  <sheetViews>
    <sheetView tabSelected="1" workbookViewId="0">
      <selection activeCell="D11" sqref="D11"/>
    </sheetView>
  </sheetViews>
  <sheetFormatPr defaultRowHeight="15"/>
  <cols>
    <col min="1" max="1" width="57.5703125" bestFit="1" customWidth="1"/>
    <col min="2" max="2" width="5.140625" customWidth="1"/>
    <col min="5" max="5" width="5.7109375" bestFit="1" customWidth="1"/>
    <col min="7" max="7" width="3.140625" customWidth="1"/>
  </cols>
  <sheetData>
    <row r="3" spans="1:7" ht="15.75" thickBot="1">
      <c r="D3" s="1"/>
      <c r="E3" s="1"/>
      <c r="F3" s="1"/>
      <c r="G3" s="1"/>
    </row>
    <row r="4" spans="1:7" ht="15.75" thickTop="1">
      <c r="A4" s="2" t="s">
        <v>45</v>
      </c>
      <c r="B4" s="3"/>
      <c r="C4" s="3"/>
      <c r="D4" s="3"/>
      <c r="E4" s="3"/>
      <c r="F4" s="3"/>
      <c r="G4" s="4"/>
    </row>
    <row r="5" spans="1:7">
      <c r="A5" s="5"/>
      <c r="B5" s="6"/>
      <c r="C5" s="6"/>
      <c r="D5" s="6"/>
      <c r="E5" s="6"/>
      <c r="F5" s="6"/>
      <c r="G5" s="7"/>
    </row>
    <row r="6" spans="1:7">
      <c r="A6" s="5" t="s">
        <v>0</v>
      </c>
      <c r="B6" s="6"/>
      <c r="C6" s="6"/>
      <c r="D6" s="6"/>
      <c r="E6" s="6"/>
      <c r="F6" s="6"/>
      <c r="G6" s="7"/>
    </row>
    <row r="7" spans="1:7">
      <c r="A7" s="5" t="s">
        <v>1</v>
      </c>
      <c r="B7" s="6" t="s">
        <v>2</v>
      </c>
      <c r="C7" s="6" t="s">
        <v>3</v>
      </c>
      <c r="D7" s="6">
        <f>D9*D10*D13*(2*D14*D26)^0.5*D12</f>
        <v>15.579532600449047</v>
      </c>
      <c r="E7" s="6"/>
      <c r="F7" s="6">
        <f>F9*F10*F13*(2*F14*F26)^0.5*F12</f>
        <v>283.69845261857176</v>
      </c>
      <c r="G7" s="7"/>
    </row>
    <row r="8" spans="1:7">
      <c r="A8" s="5"/>
      <c r="B8" s="6"/>
      <c r="C8" s="6" t="s">
        <v>4</v>
      </c>
      <c r="D8" s="6">
        <f>D7/2.2042*60</f>
        <v>424.08672354003392</v>
      </c>
      <c r="E8" s="6"/>
      <c r="F8" s="6">
        <f>F7/2.2042*60</f>
        <v>7722.4875950976793</v>
      </c>
      <c r="G8" s="7"/>
    </row>
    <row r="9" spans="1:7">
      <c r="A9" s="5" t="s">
        <v>5</v>
      </c>
      <c r="B9" s="6" t="s">
        <v>6</v>
      </c>
      <c r="C9" s="6" t="s">
        <v>6</v>
      </c>
      <c r="D9" s="8">
        <v>0.7</v>
      </c>
      <c r="E9" s="6" t="s">
        <v>44</v>
      </c>
      <c r="F9" s="8">
        <v>0.7</v>
      </c>
      <c r="G9" s="7"/>
    </row>
    <row r="10" spans="1:7">
      <c r="A10" s="5" t="s">
        <v>7</v>
      </c>
      <c r="B10" s="6" t="s">
        <v>8</v>
      </c>
      <c r="C10" s="6" t="s">
        <v>9</v>
      </c>
      <c r="D10" s="6">
        <v>64.099999999999994</v>
      </c>
      <c r="E10" s="6"/>
      <c r="F10" s="6">
        <v>64.099999999999994</v>
      </c>
      <c r="G10" s="7"/>
    </row>
    <row r="11" spans="1:7">
      <c r="A11" s="5" t="s">
        <v>10</v>
      </c>
      <c r="B11" s="6"/>
      <c r="C11" s="6" t="s">
        <v>11</v>
      </c>
      <c r="D11" s="8">
        <v>0.75</v>
      </c>
      <c r="E11" s="6" t="s">
        <v>44</v>
      </c>
      <c r="F11" s="8">
        <v>2</v>
      </c>
      <c r="G11" s="7"/>
    </row>
    <row r="12" spans="1:7">
      <c r="A12" s="5" t="s">
        <v>12</v>
      </c>
      <c r="B12" s="6"/>
      <c r="C12" s="6"/>
      <c r="D12" s="9">
        <v>1</v>
      </c>
      <c r="E12" s="6" t="s">
        <v>44</v>
      </c>
      <c r="F12" s="9">
        <v>2</v>
      </c>
      <c r="G12" s="7"/>
    </row>
    <row r="13" spans="1:7">
      <c r="A13" s="5" t="s">
        <v>13</v>
      </c>
      <c r="B13" s="6" t="s">
        <v>14</v>
      </c>
      <c r="C13" s="6" t="s">
        <v>15</v>
      </c>
      <c r="D13" s="6">
        <f>(D11/12)^2*0.7854</f>
        <v>3.0679687499999999E-3</v>
      </c>
      <c r="E13" s="6"/>
      <c r="F13" s="6">
        <f>(F11/12)^2*0.7854</f>
        <v>2.1816666666666665E-2</v>
      </c>
      <c r="G13" s="7"/>
    </row>
    <row r="14" spans="1:7">
      <c r="A14" s="5" t="s">
        <v>16</v>
      </c>
      <c r="B14" s="6" t="s">
        <v>17</v>
      </c>
      <c r="C14" s="6" t="s">
        <v>18</v>
      </c>
      <c r="D14" s="6">
        <v>32</v>
      </c>
      <c r="E14" s="6"/>
      <c r="F14" s="6">
        <v>32</v>
      </c>
      <c r="G14" s="7"/>
    </row>
    <row r="15" spans="1:7">
      <c r="A15" s="5"/>
      <c r="B15" s="6"/>
      <c r="C15" s="6"/>
      <c r="D15" s="6"/>
      <c r="E15" s="6"/>
      <c r="F15" s="6"/>
      <c r="G15" s="7"/>
    </row>
    <row r="16" spans="1:7">
      <c r="A16" s="5" t="s">
        <v>19</v>
      </c>
      <c r="B16" s="6"/>
      <c r="C16" s="6" t="s">
        <v>20</v>
      </c>
      <c r="D16" s="8">
        <v>4</v>
      </c>
      <c r="E16" s="6" t="s">
        <v>44</v>
      </c>
      <c r="F16" s="8">
        <v>3</v>
      </c>
      <c r="G16" s="7"/>
    </row>
    <row r="17" spans="1:7">
      <c r="A17" s="5" t="s">
        <v>21</v>
      </c>
      <c r="B17" s="6"/>
      <c r="C17" s="6" t="s">
        <v>20</v>
      </c>
      <c r="D17" s="8">
        <v>8</v>
      </c>
      <c r="E17" s="6" t="s">
        <v>44</v>
      </c>
      <c r="F17" s="8">
        <v>8</v>
      </c>
      <c r="G17" s="7"/>
    </row>
    <row r="18" spans="1:7">
      <c r="A18" s="5" t="s">
        <v>22</v>
      </c>
      <c r="B18" s="6" t="s">
        <v>23</v>
      </c>
      <c r="C18" s="6" t="s">
        <v>24</v>
      </c>
      <c r="D18" s="6">
        <f>D16^2*0.7854*D17</f>
        <v>100.5312</v>
      </c>
      <c r="E18" s="6"/>
      <c r="F18" s="6">
        <f>F16^2*0.7854*F17</f>
        <v>56.5488</v>
      </c>
      <c r="G18" s="7"/>
    </row>
    <row r="19" spans="1:7">
      <c r="A19" s="5" t="s">
        <v>25</v>
      </c>
      <c r="B19" s="6"/>
      <c r="C19" s="6"/>
      <c r="D19" s="10">
        <f>D23/(1+D23)</f>
        <v>0.5</v>
      </c>
      <c r="E19" s="6"/>
      <c r="F19" s="10">
        <f>F23/(1+F23)</f>
        <v>0.5</v>
      </c>
      <c r="G19" s="7"/>
    </row>
    <row r="20" spans="1:7">
      <c r="A20" s="5" t="s">
        <v>26</v>
      </c>
      <c r="B20" s="6"/>
      <c r="C20" s="6" t="s">
        <v>27</v>
      </c>
      <c r="D20" s="6">
        <f>D18*D19*D10</f>
        <v>3222.0249599999997</v>
      </c>
      <c r="E20" s="6"/>
      <c r="F20" s="6">
        <f>F18*F19*F10</f>
        <v>1812.3890399999998</v>
      </c>
      <c r="G20" s="7"/>
    </row>
    <row r="21" spans="1:7">
      <c r="A21" s="5" t="s">
        <v>28</v>
      </c>
      <c r="B21" s="6"/>
      <c r="C21" s="6"/>
      <c r="D21" s="6">
        <f>D18*D10*(D25/(D25+1))</f>
        <v>5536.4372552112673</v>
      </c>
      <c r="E21" s="6"/>
      <c r="F21" s="6">
        <f>F18*F10*(F25/(F25+1))</f>
        <v>3295.2527999999993</v>
      </c>
      <c r="G21" s="7"/>
    </row>
    <row r="22" spans="1:7">
      <c r="A22" s="5"/>
      <c r="B22" s="6"/>
      <c r="C22" s="6" t="s">
        <v>29</v>
      </c>
      <c r="D22" s="6"/>
      <c r="E22" s="6"/>
      <c r="F22" s="6"/>
      <c r="G22" s="7"/>
    </row>
    <row r="23" spans="1:7">
      <c r="A23" s="5" t="s">
        <v>43</v>
      </c>
      <c r="B23" s="6"/>
      <c r="C23" s="6" t="s">
        <v>30</v>
      </c>
      <c r="D23" s="8">
        <v>1</v>
      </c>
      <c r="E23" s="6" t="s">
        <v>44</v>
      </c>
      <c r="F23" s="8">
        <v>1</v>
      </c>
      <c r="G23" s="7"/>
    </row>
    <row r="24" spans="1:7">
      <c r="A24" s="5" t="s">
        <v>31</v>
      </c>
      <c r="B24" s="6"/>
      <c r="C24" s="6" t="s">
        <v>32</v>
      </c>
      <c r="D24" s="8">
        <v>61</v>
      </c>
      <c r="E24" s="6" t="s">
        <v>44</v>
      </c>
      <c r="F24" s="8">
        <v>100</v>
      </c>
      <c r="G24" s="7"/>
    </row>
    <row r="25" spans="1:7">
      <c r="A25" s="5" t="s">
        <v>33</v>
      </c>
      <c r="B25" s="6"/>
      <c r="C25" s="6" t="s">
        <v>30</v>
      </c>
      <c r="D25" s="8">
        <f>D24/10</f>
        <v>6.1</v>
      </c>
      <c r="E25" s="6" t="s">
        <v>44</v>
      </c>
      <c r="F25" s="8">
        <f>F24/10</f>
        <v>10</v>
      </c>
      <c r="G25" s="7"/>
    </row>
    <row r="26" spans="1:7">
      <c r="A26" s="5"/>
      <c r="B26" s="6" t="s">
        <v>34</v>
      </c>
      <c r="C26" s="6" t="s">
        <v>20</v>
      </c>
      <c r="D26" s="6">
        <f>D24/25.4/12*1000</f>
        <v>200.13123359580055</v>
      </c>
      <c r="E26" s="6"/>
      <c r="F26" s="6">
        <f>F24/25.4/12*1000</f>
        <v>328.08398950131232</v>
      </c>
      <c r="G26" s="7"/>
    </row>
    <row r="27" spans="1:7">
      <c r="A27" s="5"/>
      <c r="B27" s="6"/>
      <c r="C27" s="6"/>
      <c r="D27" s="6"/>
      <c r="E27" s="6"/>
      <c r="F27" s="6"/>
      <c r="G27" s="7"/>
    </row>
    <row r="28" spans="1:7">
      <c r="A28" s="5" t="s">
        <v>35</v>
      </c>
      <c r="B28" s="6"/>
      <c r="C28" s="6" t="s">
        <v>36</v>
      </c>
      <c r="D28" s="11">
        <f>D20/D7</f>
        <v>206.81140074170978</v>
      </c>
      <c r="E28" s="6"/>
      <c r="F28" s="11">
        <f>F20/F7</f>
        <v>6.3884347033669906</v>
      </c>
      <c r="G28" s="7"/>
    </row>
    <row r="29" spans="1:7">
      <c r="A29" s="5" t="s">
        <v>37</v>
      </c>
      <c r="B29" s="6"/>
      <c r="C29" s="6" t="s">
        <v>36</v>
      </c>
      <c r="D29" s="11">
        <f>D21/D7</f>
        <v>355.36606888012102</v>
      </c>
      <c r="E29" s="6"/>
      <c r="F29" s="11">
        <f>F21/F7</f>
        <v>11.615335824303619</v>
      </c>
      <c r="G29" s="7"/>
    </row>
    <row r="30" spans="1:7">
      <c r="A30" s="5"/>
      <c r="B30" s="6"/>
      <c r="C30" s="6"/>
      <c r="D30" s="12"/>
      <c r="E30" s="6"/>
      <c r="F30" s="12"/>
      <c r="G30" s="7"/>
    </row>
    <row r="31" spans="1:7">
      <c r="A31" s="5" t="s">
        <v>38</v>
      </c>
      <c r="B31" s="6"/>
      <c r="C31" s="6" t="s">
        <v>36</v>
      </c>
      <c r="D31" s="13">
        <v>30</v>
      </c>
      <c r="E31" s="6" t="s">
        <v>44</v>
      </c>
      <c r="F31" s="13">
        <v>30</v>
      </c>
      <c r="G31" s="7"/>
    </row>
    <row r="32" spans="1:7">
      <c r="A32" s="5" t="s">
        <v>39</v>
      </c>
      <c r="B32" s="6"/>
      <c r="C32" s="6" t="s">
        <v>36</v>
      </c>
      <c r="D32" s="12">
        <f>(D29-D28)</f>
        <v>148.55466813841124</v>
      </c>
      <c r="E32" s="6"/>
      <c r="F32" s="12">
        <f>(F29-F28)</f>
        <v>5.2269011209366285</v>
      </c>
      <c r="G32" s="7"/>
    </row>
    <row r="33" spans="1:7">
      <c r="A33" s="14" t="s">
        <v>40</v>
      </c>
      <c r="C33" s="6" t="s">
        <v>36</v>
      </c>
      <c r="D33" s="15">
        <f>D24/3</f>
        <v>20.333333333333332</v>
      </c>
      <c r="E33" s="6"/>
      <c r="F33" s="15">
        <f>F24/3</f>
        <v>33.333333333333336</v>
      </c>
      <c r="G33" s="7"/>
    </row>
    <row r="34" spans="1:7">
      <c r="A34" s="14" t="s">
        <v>41</v>
      </c>
      <c r="C34" s="6" t="s">
        <v>42</v>
      </c>
      <c r="D34" s="16">
        <f>SUM(D31:D33)/60</f>
        <v>3.3148000245290765</v>
      </c>
      <c r="E34" s="6"/>
      <c r="F34" s="16">
        <f>SUM(F31:F33)/60</f>
        <v>1.1426705742378327</v>
      </c>
      <c r="G34" s="7"/>
    </row>
    <row r="35" spans="1:7" ht="15.75" thickBot="1">
      <c r="A35" s="17"/>
      <c r="B35" s="18"/>
      <c r="C35" s="18"/>
      <c r="D35" s="18"/>
      <c r="E35" s="18"/>
      <c r="F35" s="18"/>
      <c r="G35" s="19"/>
    </row>
    <row r="36" spans="1:7" ht="15.75" thickTop="1"/>
  </sheetData>
  <conditionalFormatting sqref="D34">
    <cfRule type="colorScale" priority="2">
      <colorScale>
        <cfvo type="min" val="0"/>
        <cfvo type="num" val="0"/>
        <color rgb="FFFF7128"/>
        <color rgb="FFFFEF9C"/>
      </colorScale>
    </cfRule>
  </conditionalFormatting>
  <conditionalFormatting sqref="F34">
    <cfRule type="colorScale" priority="1">
      <colorScale>
        <cfvo type="min" val="0"/>
        <cfvo type="num" val="0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Jon</cp:lastModifiedBy>
  <dcterms:created xsi:type="dcterms:W3CDTF">2010-05-06T21:36:12Z</dcterms:created>
  <dcterms:modified xsi:type="dcterms:W3CDTF">2010-08-25T13:13:54Z</dcterms:modified>
</cp:coreProperties>
</file>